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24240" windowHeight="13740" activeTab="1"/>
  </bookViews>
  <sheets>
    <sheet name="ครูสี-66" sheetId="105" r:id="rId1"/>
    <sheet name="คณะสี 66" sheetId="114" r:id="rId2"/>
    <sheet name="10พย66-ok" sheetId="122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7" i="114"/>
  <c r="J26"/>
  <c r="J28"/>
  <c r="J25"/>
  <c r="J24"/>
  <c r="D25" i="122"/>
  <c r="C25"/>
  <c r="I24"/>
  <c r="H24"/>
  <c r="J24" s="1"/>
  <c r="J23"/>
  <c r="J22"/>
  <c r="E22"/>
  <c r="P9" s="1"/>
  <c r="J21"/>
  <c r="E21"/>
  <c r="J20"/>
  <c r="O19" s="1"/>
  <c r="E20"/>
  <c r="O9" s="1"/>
  <c r="Q19"/>
  <c r="P19"/>
  <c r="J19"/>
  <c r="N19" s="1"/>
  <c r="E19"/>
  <c r="I18"/>
  <c r="H18"/>
  <c r="J18" s="1"/>
  <c r="D18"/>
  <c r="C18"/>
  <c r="J17"/>
  <c r="Q18" s="1"/>
  <c r="J16"/>
  <c r="P18" s="1"/>
  <c r="E16"/>
  <c r="P8" s="1"/>
  <c r="J15"/>
  <c r="E15"/>
  <c r="O8" s="1"/>
  <c r="J14"/>
  <c r="O18" s="1"/>
  <c r="E14"/>
  <c r="J13"/>
  <c r="N18" s="1"/>
  <c r="E13"/>
  <c r="E18" s="1"/>
  <c r="I12"/>
  <c r="I25" s="1"/>
  <c r="H12"/>
  <c r="H25" s="1"/>
  <c r="D12"/>
  <c r="D26" s="1"/>
  <c r="C12"/>
  <c r="C26" s="1"/>
  <c r="H26" s="1"/>
  <c r="J10"/>
  <c r="Q17" s="1"/>
  <c r="N9"/>
  <c r="J9"/>
  <c r="P17" s="1"/>
  <c r="E9"/>
  <c r="P7" s="1"/>
  <c r="P10" s="1"/>
  <c r="J8"/>
  <c r="E8"/>
  <c r="J7"/>
  <c r="O17" s="1"/>
  <c r="E7"/>
  <c r="J6"/>
  <c r="N17" s="1"/>
  <c r="E6"/>
  <c r="O7" l="1"/>
  <c r="P20"/>
  <c r="P22" s="1"/>
  <c r="N8"/>
  <c r="E12"/>
  <c r="E26" s="1"/>
  <c r="Q20"/>
  <c r="N20"/>
  <c r="O10"/>
  <c r="I26"/>
  <c r="O20"/>
  <c r="Q21" s="1"/>
  <c r="J12"/>
  <c r="J25" s="1"/>
  <c r="E25"/>
  <c r="N7"/>
  <c r="N10" s="1"/>
  <c r="J26" l="1"/>
  <c r="O22"/>
  <c r="N22"/>
  <c r="Q11"/>
  <c r="Q23" s="1"/>
  <c r="H9" i="114" l="1"/>
  <c r="H21"/>
  <c r="C29" s="1"/>
  <c r="H15"/>
  <c r="C28" s="1"/>
  <c r="C21"/>
  <c r="C26" s="1"/>
  <c r="C15"/>
  <c r="C25" s="1"/>
  <c r="C9"/>
  <c r="C27" l="1"/>
  <c r="G9"/>
  <c r="C24"/>
  <c r="B9"/>
  <c r="C22"/>
  <c r="H22"/>
  <c r="C30" l="1"/>
  <c r="J22"/>
  <c r="C37" i="105" l="1"/>
  <c r="C29"/>
  <c r="C20"/>
  <c r="C12" l="1"/>
  <c r="C38" s="1"/>
</calcChain>
</file>

<file path=xl/sharedStrings.xml><?xml version="1.0" encoding="utf-8"?>
<sst xmlns="http://schemas.openxmlformats.org/spreadsheetml/2006/main" count="455" uniqueCount="143">
  <si>
    <t>ม.1/1</t>
  </si>
  <si>
    <t>ม.1/2</t>
  </si>
  <si>
    <t>ม.1/3</t>
  </si>
  <si>
    <t>ม.1/4</t>
  </si>
  <si>
    <t>ชั้น</t>
  </si>
  <si>
    <t>ชาย</t>
  </si>
  <si>
    <t>หญิง</t>
  </si>
  <si>
    <t>รวม</t>
  </si>
  <si>
    <t>ม.4/1</t>
  </si>
  <si>
    <t>ม.4/2</t>
  </si>
  <si>
    <t>ม.4/3</t>
  </si>
  <si>
    <t>ม.4/4</t>
  </si>
  <si>
    <t>ม.2/1</t>
  </si>
  <si>
    <t>ม.5/1</t>
  </si>
  <si>
    <t>ม.2/2</t>
  </si>
  <si>
    <t>ม.5/2</t>
  </si>
  <si>
    <t>ม.2/3</t>
  </si>
  <si>
    <t>ม.5/3</t>
  </si>
  <si>
    <t>ม.2/4</t>
  </si>
  <si>
    <t>ม.5/4</t>
  </si>
  <si>
    <t>ม.3/1</t>
  </si>
  <si>
    <t>ม.6/1</t>
  </si>
  <si>
    <t>ม.3/2</t>
  </si>
  <si>
    <t>ม.6/2</t>
  </si>
  <si>
    <t>ม.3/3</t>
  </si>
  <si>
    <t>ม.6/3</t>
  </si>
  <si>
    <t>ม.3/4</t>
  </si>
  <si>
    <t>ม.6/4</t>
  </si>
  <si>
    <t>ม.ปลาย</t>
  </si>
  <si>
    <t>ม.ต้น</t>
  </si>
  <si>
    <t>ม.4/5</t>
  </si>
  <si>
    <t>ม.5/5</t>
  </si>
  <si>
    <t>ม.6/5</t>
  </si>
  <si>
    <t>คณะสี</t>
  </si>
  <si>
    <t>แดง</t>
  </si>
  <si>
    <t>ฟ้า</t>
  </si>
  <si>
    <t>เหลือง</t>
  </si>
  <si>
    <t>ม่วง</t>
  </si>
  <si>
    <t>ม.1</t>
  </si>
  <si>
    <t>ม.2</t>
  </si>
  <si>
    <t>ม.3</t>
  </si>
  <si>
    <t xml:space="preserve"> ห้องเรียนพิเศษ</t>
  </si>
  <si>
    <t xml:space="preserve">ห้องเรียนปกติ </t>
  </si>
  <si>
    <t>วิทย์-คณิต</t>
  </si>
  <si>
    <t>ศิลป์ ภาษา เทคโน การงาน</t>
  </si>
  <si>
    <t>รวมทั้งสิ้น</t>
  </si>
  <si>
    <t>ม.4</t>
  </si>
  <si>
    <t>ม.5</t>
  </si>
  <si>
    <t>ม.6</t>
  </si>
  <si>
    <t>ภาษาญี่ปุ่น</t>
  </si>
  <si>
    <t>โรงเรียนปทุมพิทยาคม  สพม. อบอจ</t>
  </si>
  <si>
    <t>ศิลป์ ภาษา สังคม</t>
  </si>
  <si>
    <t>รวม ม.1-ม.6</t>
  </si>
  <si>
    <t>รวมทั้งสิ้น ม.4-6</t>
  </si>
  <si>
    <t>ระดับชั้น</t>
  </si>
  <si>
    <t>จำนวน</t>
  </si>
  <si>
    <t xml:space="preserve">ครูที่ปรึกษา   </t>
  </si>
  <si>
    <t xml:space="preserve">ครูที่ปรึกษา  </t>
  </si>
  <si>
    <t>นางสาวธัญญพร  ดุจดา</t>
  </si>
  <si>
    <t>นางวชิราภรณ์ ศรีดาโคตร</t>
  </si>
  <si>
    <t>นายพงศ์โสภณ์  เศษรฐมาตย์</t>
  </si>
  <si>
    <t>นางสาวพิชญ์ณภัทร  ทองคำ</t>
  </si>
  <si>
    <t>นายวราชัย  โคตรมงคล</t>
  </si>
  <si>
    <t>นายเปรมมินทร์  จันทร์กองกวิน</t>
  </si>
  <si>
    <t>นางสาวจาฬุวรรณ  พรรณวงศ์</t>
  </si>
  <si>
    <t>นางสาวกมลชนก  ขุนเมือง</t>
  </si>
  <si>
    <t>นางสาวพรรณทิพย์  เกษเจริญคุณ</t>
  </si>
  <si>
    <t>นางเยาวลักษณ์  โคตรมงคล</t>
  </si>
  <si>
    <t>นางสาวอัจฉรา  สมศรี</t>
  </si>
  <si>
    <t>นางเพชรรัตน์  ปัดทุม สเกบรี</t>
  </si>
  <si>
    <t>นายดนัย  กัณหรักษ์</t>
  </si>
  <si>
    <t>นางสาวปาริณีย์  ชารีแก้ว</t>
  </si>
  <si>
    <t>นางสาวพินทุสร  สังฆมโนเวศ</t>
  </si>
  <si>
    <t xml:space="preserve">นางสุกานดา  โคระรัตน์  </t>
  </si>
  <si>
    <t>นายเอกชัย  ผาสุข</t>
  </si>
  <si>
    <t>นางสาวดรรชนี  ดอกดวง</t>
  </si>
  <si>
    <t>นางอรุณี  จันทร์หอม</t>
  </si>
  <si>
    <t>นางกานดา  ขุนเมือง</t>
  </si>
  <si>
    <t>นายชวิศ  ศรีลาเคน</t>
  </si>
  <si>
    <t>นางวันเพ็ญ  ชาวทอง</t>
  </si>
  <si>
    <t>นายเฉลิม  ศรีปรัง</t>
  </si>
  <si>
    <t>นางอรวรรณ  ศิลา</t>
  </si>
  <si>
    <t>นางวลัยพร  เชื้อตาแสง</t>
  </si>
  <si>
    <t>นางสาวญาดา  กล้าหาญ</t>
  </si>
  <si>
    <t>นางอัญญานี  โคตถา</t>
  </si>
  <si>
    <t>นางสาวอารีรัตน์  คำวัน</t>
  </si>
  <si>
    <t>นางสาวนันทกา  ดลปัดชา</t>
  </si>
  <si>
    <t>นางสาวน้ำฝน  ชมภูพื้น</t>
  </si>
  <si>
    <t>นางพินพร  แก้วมีสี</t>
  </si>
  <si>
    <t>นางสุชาดา  กิจเกียรติ์</t>
  </si>
  <si>
    <t>นางสาวจุมพร  วงษาหล้า</t>
  </si>
  <si>
    <t>นางสุกฤตา  อยู่เมี่ยง</t>
  </si>
  <si>
    <t xml:space="preserve">นางปราณี  แสงชาติ  </t>
  </si>
  <si>
    <t>นายปิยะณัฐ  ทันหาบุรุษ</t>
  </si>
  <si>
    <t>นางสาวฐิติมากร  ทองล้วน</t>
  </si>
  <si>
    <t>นางสาวอระศรี  หินนาค</t>
  </si>
  <si>
    <t>นายวิบูลย์  สารสิทธิธรรม</t>
  </si>
  <si>
    <t>นางชิดกมล  รัฐเสรี</t>
  </si>
  <si>
    <t>นายสุรพล  กิจเกียรติ์</t>
  </si>
  <si>
    <t>นางสาวภาวดี  สายลาด</t>
  </si>
  <si>
    <t>นายวิษธร  แสงชาติ</t>
  </si>
  <si>
    <t>นางนวลนภา  บรรพตาธิ</t>
  </si>
  <si>
    <t>นางสาววิชุดา  เอกสุข</t>
  </si>
  <si>
    <t>นางรุจี  สีตะมัย</t>
  </si>
  <si>
    <t>นายสุพจน์  โสภาพล</t>
  </si>
  <si>
    <t>รวม-ต้น</t>
  </si>
  <si>
    <t>รวม-ปลาย</t>
  </si>
  <si>
    <t>หัวหน้าระดับชั้น</t>
  </si>
  <si>
    <t>รองหัวหน้าระดับชั้น</t>
  </si>
  <si>
    <t>เลขานุการระดับชั้น</t>
  </si>
  <si>
    <t>จำนวนนักเรียน ตามคณะสี</t>
  </si>
  <si>
    <t>จำนวนรวม</t>
  </si>
  <si>
    <t>สีแดง</t>
  </si>
  <si>
    <t>สีเหลือง</t>
  </si>
  <si>
    <t>สีฟ้า</t>
  </si>
  <si>
    <t>สีม่วง</t>
  </si>
  <si>
    <t>รวมจำนวน</t>
  </si>
  <si>
    <t>นางสาวจันทา  บุญภา</t>
  </si>
  <si>
    <t>นางนงลักษณ์  ขันธะรี</t>
  </si>
  <si>
    <t>นางสาววรัญญา  ทองมูล</t>
  </si>
  <si>
    <t>นางสาวไพจิตร  ดอกพุฒ</t>
  </si>
  <si>
    <t>นางสาวอาภาภรณ์  อินทร์ใหญ่</t>
  </si>
  <si>
    <t>นางสาวธิติยาพร  อาษาสิงห์</t>
  </si>
  <si>
    <t>แผนชั้นเรียน 4:4:4 / 5:5:5 = 27 ห้องเรียน</t>
  </si>
  <si>
    <t xml:space="preserve">  </t>
  </si>
  <si>
    <t>โรงเรียนปทมุพิทยาคม    สพม.อบอจ</t>
  </si>
  <si>
    <t>จำนวนนักเรียน แยกตามแผนการเรียน   ชั้น ม.1-3   ปีการศึกษา  2566</t>
  </si>
  <si>
    <t>จำนวนนักเรียน แยกตามแผนการเรียน   ชั้น ม.4-6   ปีการศึกษา 2566</t>
  </si>
  <si>
    <t>รวมทั้งสิ้น ม.1-3</t>
  </si>
  <si>
    <t>จำนวนนักเรียน ปีการศึกษา 2566</t>
  </si>
  <si>
    <t>ภาคเรียนที่ 2/2566</t>
  </si>
  <si>
    <t xml:space="preserve"> ณ วันที่ 10 พฤศจิกายน 2566</t>
  </si>
  <si>
    <t>รายชื่อครูที่ปรึกษา    ปีการศึกษา  2/2566        ข้อมูล  ณ  วันที่  10 พฤศจิกายน 2566</t>
  </si>
  <si>
    <t>นายพิษณุ  อยู่พ่วง</t>
  </si>
  <si>
    <t>นายอนุสิษฐ  สำเภา</t>
  </si>
  <si>
    <t>นางสิริโสภา  กรมทำมา</t>
  </si>
  <si>
    <t>นายวิบูลย์ สารสิทธิธรรม</t>
  </si>
  <si>
    <t>นางสาวจิตอนงค์  แก้วมีศรี</t>
  </si>
  <si>
    <t>นางสาววชิราภรณ์  สมโภชน์พงศ์</t>
  </si>
  <si>
    <t>สิบเอกปิยะณัฐ  ทันหาบุรุษ</t>
  </si>
  <si>
    <t>นางเอกชัย  ผาสุข.</t>
  </si>
  <si>
    <t>รายชื่อครูตามคณะสี   ปีการศึกษา  2/2566</t>
  </si>
  <si>
    <t>นางสาวนรินทร์พร  โพธิ์ชัย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</si>
</sst>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14"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4"/>
      <color rgb="FF000000"/>
      <name val="TH SarabunPSK"/>
      <family val="2"/>
      <charset val="1"/>
    </font>
    <font>
      <b/>
      <sz val="18"/>
      <name val="TH SarabunPSK"/>
      <family val="2"/>
    </font>
    <font>
      <b/>
      <sz val="14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sz val="13"/>
      <name val="TH SarabunPSK"/>
      <family val="2"/>
    </font>
    <font>
      <sz val="8"/>
      <name val="Tahoma"/>
      <family val="2"/>
      <charset val="222"/>
      <scheme val="minor"/>
    </font>
    <font>
      <b/>
      <sz val="14"/>
      <color theme="0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16">
    <xf numFmtId="0" fontId="0" fillId="0" borderId="0" xfId="0"/>
    <xf numFmtId="0" fontId="6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4" xfId="0" applyFont="1" applyBorder="1" applyAlignment="1">
      <alignment horizont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4" borderId="4" xfId="0" applyFont="1" applyFill="1" applyBorder="1" applyAlignment="1">
      <alignment horizontal="center" vertical="center"/>
    </xf>
    <xf numFmtId="16" fontId="3" fillId="0" borderId="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/>
    <xf numFmtId="0" fontId="5" fillId="0" borderId="8" xfId="0" applyFont="1" applyBorder="1"/>
    <xf numFmtId="1" fontId="3" fillId="0" borderId="4" xfId="0" applyNumberFormat="1" applyFont="1" applyBorder="1" applyAlignment="1">
      <alignment horizontal="left" vertical="center"/>
    </xf>
    <xf numFmtId="16" fontId="3" fillId="4" borderId="4" xfId="0" applyNumberFormat="1" applyFont="1" applyFill="1" applyBorder="1" applyAlignment="1">
      <alignment horizontal="center" vertical="center"/>
    </xf>
    <xf numFmtId="0" fontId="3" fillId="4" borderId="4" xfId="0" applyFont="1" applyFill="1" applyBorder="1"/>
    <xf numFmtId="0" fontId="3" fillId="4" borderId="4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 vertical="center"/>
    </xf>
    <xf numFmtId="0" fontId="5" fillId="0" borderId="4" xfId="0" applyFont="1" applyBorder="1"/>
    <xf numFmtId="16" fontId="3" fillId="0" borderId="1" xfId="0" applyNumberFormat="1" applyFont="1" applyBorder="1" applyAlignment="1">
      <alignment horizontal="center" vertical="center"/>
    </xf>
    <xf numFmtId="16" fontId="8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6" fontId="2" fillId="0" borderId="1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right" vertical="center"/>
    </xf>
    <xf numFmtId="16" fontId="8" fillId="4" borderId="4" xfId="0" applyNumberFormat="1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horizontal="center"/>
    </xf>
    <xf numFmtId="1" fontId="3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1" fontId="2" fillId="0" borderId="8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187" fontId="7" fillId="0" borderId="4" xfId="1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/>
    <xf numFmtId="0" fontId="3" fillId="0" borderId="0" xfId="0" applyFont="1"/>
    <xf numFmtId="0" fontId="11" fillId="0" borderId="0" xfId="0" applyFont="1" applyAlignment="1">
      <alignment horizontal="left"/>
    </xf>
    <xf numFmtId="16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2" fillId="4" borderId="4" xfId="0" applyFont="1" applyFill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" fontId="8" fillId="4" borderId="4" xfId="0" applyNumberFormat="1" applyFont="1" applyFill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0" fontId="3" fillId="5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vertical="center"/>
    </xf>
    <xf numFmtId="0" fontId="8" fillId="5" borderId="4" xfId="0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vertical="center"/>
    </xf>
    <xf numFmtId="187" fontId="8" fillId="2" borderId="4" xfId="1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10" borderId="4" xfId="0" applyFont="1" applyFill="1" applyBorder="1" applyAlignment="1">
      <alignment horizontal="center"/>
    </xf>
    <xf numFmtId="16" fontId="8" fillId="0" borderId="10" xfId="0" applyNumberFormat="1" applyFont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8" fillId="9" borderId="4" xfId="0" applyFont="1" applyFill="1" applyBorder="1" applyAlignment="1">
      <alignment horizontal="center"/>
    </xf>
    <xf numFmtId="0" fontId="8" fillId="9" borderId="4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/>
    </xf>
    <xf numFmtId="0" fontId="8" fillId="11" borderId="4" xfId="0" applyFont="1" applyFill="1" applyBorder="1" applyAlignment="1">
      <alignment horizontal="center"/>
    </xf>
    <xf numFmtId="0" fontId="8" fillId="11" borderId="4" xfId="0" applyFont="1" applyFill="1" applyBorder="1" applyAlignment="1">
      <alignment horizontal="center" vertical="center"/>
    </xf>
    <xf numFmtId="0" fontId="13" fillId="10" borderId="4" xfId="0" applyFont="1" applyFill="1" applyBorder="1" applyAlignment="1">
      <alignment horizontal="center"/>
    </xf>
    <xf numFmtId="0" fontId="13" fillId="10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1" fontId="3" fillId="0" borderId="6" xfId="0" applyNumberFormat="1" applyFont="1" applyBorder="1" applyAlignment="1">
      <alignment horizontal="left" vertical="center"/>
    </xf>
    <xf numFmtId="1" fontId="3" fillId="0" borderId="7" xfId="0" applyNumberFormat="1" applyFont="1" applyBorder="1" applyAlignment="1">
      <alignment horizontal="left" vertical="center"/>
    </xf>
    <xf numFmtId="1" fontId="3" fillId="0" borderId="8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4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right" vertical="center"/>
    </xf>
    <xf numFmtId="0" fontId="9" fillId="3" borderId="7" xfId="0" applyFont="1" applyFill="1" applyBorder="1" applyAlignment="1">
      <alignment horizontal="right" vertical="center"/>
    </xf>
    <xf numFmtId="0" fontId="9" fillId="3" borderId="8" xfId="0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opLeftCell="A7" zoomScale="86" zoomScaleNormal="86" workbookViewId="0">
      <selection activeCell="E26" sqref="E26"/>
    </sheetView>
  </sheetViews>
  <sheetFormatPr defaultColWidth="9" defaultRowHeight="18" customHeight="1"/>
  <cols>
    <col min="1" max="1" width="9.25" style="64" customWidth="1"/>
    <col min="2" max="2" width="10.875" style="64" customWidth="1"/>
    <col min="3" max="3" width="9.25" style="64" customWidth="1"/>
    <col min="4" max="5" width="27.125" style="65" customWidth="1"/>
    <col min="6" max="16384" width="9" style="62"/>
  </cols>
  <sheetData>
    <row r="1" spans="1:5" ht="18" customHeight="1">
      <c r="A1" s="92" t="s">
        <v>141</v>
      </c>
      <c r="B1" s="92"/>
      <c r="C1" s="92"/>
      <c r="D1" s="92"/>
      <c r="E1" s="92"/>
    </row>
    <row r="2" spans="1:5" ht="18" customHeight="1">
      <c r="A2" s="93" t="s">
        <v>125</v>
      </c>
      <c r="B2" s="93"/>
      <c r="C2" s="93"/>
      <c r="D2" s="93"/>
      <c r="E2" s="93"/>
    </row>
    <row r="3" spans="1:5" ht="18" customHeight="1">
      <c r="A3" s="60" t="s">
        <v>54</v>
      </c>
      <c r="B3" s="60" t="s">
        <v>33</v>
      </c>
      <c r="C3" s="60" t="s">
        <v>55</v>
      </c>
      <c r="D3" s="82" t="s">
        <v>56</v>
      </c>
      <c r="E3" s="82"/>
    </row>
    <row r="4" spans="1:5" ht="18" customHeight="1">
      <c r="A4" s="25" t="s">
        <v>0</v>
      </c>
      <c r="B4" s="79" t="s">
        <v>35</v>
      </c>
      <c r="C4" s="9">
        <v>32</v>
      </c>
      <c r="D4" s="18" t="s">
        <v>70</v>
      </c>
      <c r="E4" s="18" t="s">
        <v>133</v>
      </c>
    </row>
    <row r="5" spans="1:5" ht="18" customHeight="1">
      <c r="A5" s="25" t="s">
        <v>12</v>
      </c>
      <c r="B5" s="79" t="s">
        <v>35</v>
      </c>
      <c r="C5" s="9">
        <v>32</v>
      </c>
      <c r="D5" s="18" t="s">
        <v>63</v>
      </c>
      <c r="E5" s="18" t="s">
        <v>139</v>
      </c>
    </row>
    <row r="6" spans="1:5" ht="18" customHeight="1">
      <c r="A6" s="25" t="s">
        <v>16</v>
      </c>
      <c r="B6" s="79" t="s">
        <v>35</v>
      </c>
      <c r="C6" s="9">
        <v>41</v>
      </c>
      <c r="D6" s="28" t="s">
        <v>73</v>
      </c>
      <c r="E6" s="18" t="s">
        <v>61</v>
      </c>
    </row>
    <row r="7" spans="1:5" ht="18" customHeight="1">
      <c r="A7" s="25" t="s">
        <v>26</v>
      </c>
      <c r="B7" s="79" t="s">
        <v>35</v>
      </c>
      <c r="C7" s="23">
        <v>30</v>
      </c>
      <c r="D7" s="27" t="s">
        <v>100</v>
      </c>
      <c r="E7" s="18"/>
    </row>
    <row r="8" spans="1:5" ht="18" customHeight="1">
      <c r="A8" s="16" t="s">
        <v>8</v>
      </c>
      <c r="B8" s="79" t="s">
        <v>35</v>
      </c>
      <c r="C8" s="23">
        <v>20</v>
      </c>
      <c r="D8" s="26" t="s">
        <v>59</v>
      </c>
      <c r="E8" s="12" t="s">
        <v>134</v>
      </c>
    </row>
    <row r="9" spans="1:5" ht="18" customHeight="1">
      <c r="A9" s="16" t="s">
        <v>13</v>
      </c>
      <c r="B9" s="79" t="s">
        <v>35</v>
      </c>
      <c r="C9" s="23">
        <v>29</v>
      </c>
      <c r="D9" s="18" t="s">
        <v>75</v>
      </c>
      <c r="E9" s="18" t="s">
        <v>76</v>
      </c>
    </row>
    <row r="10" spans="1:5" ht="18" customHeight="1">
      <c r="A10" s="16" t="s">
        <v>19</v>
      </c>
      <c r="B10" s="79" t="s">
        <v>35</v>
      </c>
      <c r="C10" s="23">
        <v>26</v>
      </c>
      <c r="D10" s="18" t="s">
        <v>85</v>
      </c>
      <c r="E10" s="18" t="s">
        <v>86</v>
      </c>
    </row>
    <row r="11" spans="1:5" ht="18" customHeight="1">
      <c r="A11" s="16" t="s">
        <v>21</v>
      </c>
      <c r="B11" s="79" t="s">
        <v>35</v>
      </c>
      <c r="C11" s="23">
        <v>22</v>
      </c>
      <c r="D11" s="27" t="s">
        <v>90</v>
      </c>
      <c r="E11" s="18"/>
    </row>
    <row r="12" spans="1:5" ht="18" customHeight="1">
      <c r="A12" s="58"/>
      <c r="B12" s="63" t="s">
        <v>116</v>
      </c>
      <c r="C12" s="63">
        <f>SUM(C4:C11)</f>
        <v>232</v>
      </c>
      <c r="D12" s="59"/>
      <c r="E12" s="59"/>
    </row>
    <row r="13" spans="1:5" ht="18" customHeight="1">
      <c r="A13" s="60" t="s">
        <v>54</v>
      </c>
      <c r="B13" s="60" t="s">
        <v>33</v>
      </c>
      <c r="C13" s="60" t="s">
        <v>55</v>
      </c>
      <c r="D13" s="91" t="s">
        <v>56</v>
      </c>
      <c r="E13" s="91"/>
    </row>
    <row r="14" spans="1:5" ht="18" customHeight="1">
      <c r="A14" s="25" t="s">
        <v>1</v>
      </c>
      <c r="B14" s="80" t="s">
        <v>37</v>
      </c>
      <c r="C14" s="9">
        <v>39</v>
      </c>
      <c r="D14" s="18" t="s">
        <v>138</v>
      </c>
      <c r="E14" s="27" t="s">
        <v>65</v>
      </c>
    </row>
    <row r="15" spans="1:5" ht="18" customHeight="1">
      <c r="A15" s="25" t="s">
        <v>20</v>
      </c>
      <c r="B15" s="80" t="s">
        <v>37</v>
      </c>
      <c r="C15" s="68">
        <v>29</v>
      </c>
      <c r="D15" s="27" t="s">
        <v>89</v>
      </c>
      <c r="E15" s="29"/>
    </row>
    <row r="16" spans="1:5" ht="18" customHeight="1">
      <c r="A16" s="16" t="s">
        <v>9</v>
      </c>
      <c r="B16" s="80" t="s">
        <v>37</v>
      </c>
      <c r="C16" s="23">
        <v>40</v>
      </c>
      <c r="D16" s="18" t="s">
        <v>71</v>
      </c>
      <c r="E16" s="27" t="s">
        <v>72</v>
      </c>
    </row>
    <row r="17" spans="1:5" ht="18" customHeight="1">
      <c r="A17" s="16" t="s">
        <v>30</v>
      </c>
      <c r="B17" s="80" t="s">
        <v>37</v>
      </c>
      <c r="C17" s="68">
        <v>21</v>
      </c>
      <c r="D17" s="18" t="s">
        <v>66</v>
      </c>
      <c r="E17" s="27" t="s">
        <v>78</v>
      </c>
    </row>
    <row r="18" spans="1:5" ht="18" customHeight="1">
      <c r="A18" s="16" t="s">
        <v>31</v>
      </c>
      <c r="B18" s="80" t="s">
        <v>37</v>
      </c>
      <c r="C18" s="68">
        <v>28</v>
      </c>
      <c r="D18" s="18" t="s">
        <v>82</v>
      </c>
      <c r="E18" s="18" t="s">
        <v>83</v>
      </c>
    </row>
    <row r="19" spans="1:5" ht="18" customHeight="1">
      <c r="A19" s="16" t="s">
        <v>32</v>
      </c>
      <c r="B19" s="80" t="s">
        <v>37</v>
      </c>
      <c r="C19" s="23">
        <v>20</v>
      </c>
      <c r="D19" s="30" t="s">
        <v>104</v>
      </c>
      <c r="E19" s="18" t="s">
        <v>99</v>
      </c>
    </row>
    <row r="20" spans="1:5" ht="18" customHeight="1">
      <c r="B20" s="63" t="s">
        <v>116</v>
      </c>
      <c r="C20" s="63">
        <f>SUM(C14:C19)</f>
        <v>177</v>
      </c>
      <c r="D20" s="59"/>
      <c r="E20" s="59"/>
    </row>
    <row r="21" spans="1:5" ht="18" customHeight="1">
      <c r="A21" s="60" t="s">
        <v>54</v>
      </c>
      <c r="B21" s="60" t="s">
        <v>33</v>
      </c>
      <c r="C21" s="60" t="s">
        <v>55</v>
      </c>
      <c r="D21" s="91" t="s">
        <v>56</v>
      </c>
      <c r="E21" s="91"/>
    </row>
    <row r="22" spans="1:5" ht="18" customHeight="1">
      <c r="A22" s="25" t="s">
        <v>3</v>
      </c>
      <c r="B22" s="77" t="s">
        <v>36</v>
      </c>
      <c r="C22" s="9">
        <v>35</v>
      </c>
      <c r="D22" s="18" t="s">
        <v>67</v>
      </c>
      <c r="E22" s="27"/>
    </row>
    <row r="23" spans="1:5" ht="18" customHeight="1">
      <c r="A23" s="25" t="s">
        <v>18</v>
      </c>
      <c r="B23" s="77" t="s">
        <v>36</v>
      </c>
      <c r="C23" s="9">
        <v>33</v>
      </c>
      <c r="D23" s="18" t="s">
        <v>140</v>
      </c>
      <c r="E23" s="27"/>
    </row>
    <row r="24" spans="1:5" ht="18" customHeight="1">
      <c r="A24" s="25" t="s">
        <v>24</v>
      </c>
      <c r="B24" s="77" t="s">
        <v>36</v>
      </c>
      <c r="C24" s="23">
        <v>35</v>
      </c>
      <c r="D24" s="18" t="s">
        <v>136</v>
      </c>
      <c r="E24" s="18" t="s">
        <v>97</v>
      </c>
    </row>
    <row r="25" spans="1:5" ht="18" customHeight="1">
      <c r="A25" s="16" t="s">
        <v>10</v>
      </c>
      <c r="B25" s="77" t="s">
        <v>36</v>
      </c>
      <c r="C25" s="23">
        <v>38</v>
      </c>
      <c r="D25" s="27" t="s">
        <v>62</v>
      </c>
      <c r="E25" s="12" t="s">
        <v>122</v>
      </c>
    </row>
    <row r="26" spans="1:5" ht="18" customHeight="1">
      <c r="A26" s="16" t="s">
        <v>15</v>
      </c>
      <c r="B26" s="77" t="s">
        <v>36</v>
      </c>
      <c r="C26" s="23">
        <v>41</v>
      </c>
      <c r="D26" s="18" t="s">
        <v>79</v>
      </c>
      <c r="E26" s="18" t="s">
        <v>142</v>
      </c>
    </row>
    <row r="27" spans="1:5" ht="18" customHeight="1">
      <c r="A27" s="16" t="s">
        <v>25</v>
      </c>
      <c r="B27" s="77" t="s">
        <v>36</v>
      </c>
      <c r="C27" s="23">
        <v>41</v>
      </c>
      <c r="D27" s="18" t="s">
        <v>94</v>
      </c>
      <c r="E27" s="18" t="s">
        <v>135</v>
      </c>
    </row>
    <row r="28" spans="1:5" ht="18" customHeight="1">
      <c r="A28" s="16" t="s">
        <v>27</v>
      </c>
      <c r="B28" s="77" t="s">
        <v>36</v>
      </c>
      <c r="C28" s="23">
        <v>23</v>
      </c>
      <c r="D28" s="18" t="s">
        <v>103</v>
      </c>
      <c r="E28" s="18"/>
    </row>
    <row r="29" spans="1:5" ht="18" customHeight="1">
      <c r="A29" s="3"/>
      <c r="B29" s="63" t="s">
        <v>116</v>
      </c>
      <c r="C29" s="63">
        <f>SUM(C22:C28)</f>
        <v>246</v>
      </c>
      <c r="D29" s="59"/>
      <c r="E29" s="59"/>
    </row>
    <row r="30" spans="1:5" ht="18" customHeight="1">
      <c r="A30" s="60" t="s">
        <v>54</v>
      </c>
      <c r="B30" s="60" t="s">
        <v>33</v>
      </c>
      <c r="C30" s="60" t="s">
        <v>55</v>
      </c>
      <c r="D30" s="91" t="s">
        <v>56</v>
      </c>
      <c r="E30" s="91"/>
    </row>
    <row r="31" spans="1:5" ht="18" customHeight="1">
      <c r="A31" s="25" t="s">
        <v>2</v>
      </c>
      <c r="B31" s="78" t="s">
        <v>34</v>
      </c>
      <c r="C31" s="9">
        <v>38</v>
      </c>
      <c r="D31" s="18" t="s">
        <v>60</v>
      </c>
      <c r="E31" s="18" t="s">
        <v>58</v>
      </c>
    </row>
    <row r="32" spans="1:5" ht="18" customHeight="1">
      <c r="A32" s="25" t="s">
        <v>14</v>
      </c>
      <c r="B32" s="78" t="s">
        <v>34</v>
      </c>
      <c r="C32" s="9">
        <v>39</v>
      </c>
      <c r="D32" s="18" t="s">
        <v>81</v>
      </c>
      <c r="E32" s="27" t="s">
        <v>117</v>
      </c>
    </row>
    <row r="33" spans="1:5" ht="18" customHeight="1">
      <c r="A33" s="25" t="s">
        <v>22</v>
      </c>
      <c r="B33" s="78" t="s">
        <v>34</v>
      </c>
      <c r="C33" s="23">
        <v>38</v>
      </c>
      <c r="D33" s="18" t="s">
        <v>137</v>
      </c>
      <c r="E33" s="27"/>
    </row>
    <row r="34" spans="1:5" ht="18" customHeight="1">
      <c r="A34" s="16" t="s">
        <v>11</v>
      </c>
      <c r="B34" s="78" t="s">
        <v>34</v>
      </c>
      <c r="C34" s="23">
        <v>32</v>
      </c>
      <c r="D34" s="18" t="s">
        <v>69</v>
      </c>
      <c r="E34" s="27"/>
    </row>
    <row r="35" spans="1:5" ht="18" customHeight="1">
      <c r="A35" s="16" t="s">
        <v>17</v>
      </c>
      <c r="B35" s="78" t="s">
        <v>34</v>
      </c>
      <c r="C35" s="23">
        <v>42</v>
      </c>
      <c r="D35" s="30" t="s">
        <v>118</v>
      </c>
      <c r="E35" s="30" t="s">
        <v>87</v>
      </c>
    </row>
    <row r="36" spans="1:5" ht="18" customHeight="1">
      <c r="A36" s="16" t="s">
        <v>23</v>
      </c>
      <c r="B36" s="78" t="s">
        <v>34</v>
      </c>
      <c r="C36" s="23">
        <v>43</v>
      </c>
      <c r="D36" s="27" t="s">
        <v>80</v>
      </c>
      <c r="E36" s="27"/>
    </row>
    <row r="37" spans="1:5" ht="18" customHeight="1">
      <c r="B37" s="63" t="s">
        <v>116</v>
      </c>
      <c r="C37" s="63">
        <f>SUM(C31:C36)</f>
        <v>232</v>
      </c>
    </row>
    <row r="38" spans="1:5" ht="18" customHeight="1">
      <c r="B38" s="63" t="s">
        <v>45</v>
      </c>
      <c r="C38" s="63">
        <f>+C12+C20+C29+C37</f>
        <v>887</v>
      </c>
    </row>
  </sheetData>
  <mergeCells count="5">
    <mergeCell ref="D30:E30"/>
    <mergeCell ref="A1:E1"/>
    <mergeCell ref="A2:E2"/>
    <mergeCell ref="D13:E13"/>
    <mergeCell ref="D21:E21"/>
  </mergeCells>
  <pageMargins left="0.7" right="0.7" top="0.25" bottom="0.24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tabSelected="1" topLeftCell="A7" workbookViewId="0">
      <selection activeCell="J24" sqref="J24"/>
    </sheetView>
  </sheetViews>
  <sheetFormatPr defaultRowHeight="14.25"/>
  <cols>
    <col min="1" max="1" width="7.25" customWidth="1"/>
    <col min="2" max="2" width="7.375" customWidth="1"/>
    <col min="3" max="3" width="6.875" customWidth="1"/>
    <col min="4" max="4" width="24.625" customWidth="1"/>
    <col min="5" max="5" width="22.25" customWidth="1"/>
    <col min="6" max="6" width="7.75" customWidth="1"/>
    <col min="7" max="7" width="8" customWidth="1"/>
    <col min="8" max="8" width="9.125" customWidth="1"/>
    <col min="9" max="9" width="24.375" customWidth="1"/>
    <col min="10" max="10" width="22.125" customWidth="1"/>
    <col min="13" max="14" width="24.625" customWidth="1"/>
    <col min="15" max="15" width="7.375" customWidth="1"/>
    <col min="16" max="16" width="19.625" customWidth="1"/>
    <col min="17" max="17" width="19.75" customWidth="1"/>
    <col min="19" max="19" width="17.75" customWidth="1"/>
    <col min="20" max="20" width="23.875" customWidth="1"/>
  </cols>
  <sheetData>
    <row r="1" spans="1:17" ht="27.75">
      <c r="A1" s="102" t="s">
        <v>132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7" ht="21.75">
      <c r="A2" s="24" t="s">
        <v>54</v>
      </c>
      <c r="B2" s="24" t="s">
        <v>33</v>
      </c>
      <c r="C2" s="24" t="s">
        <v>55</v>
      </c>
      <c r="D2" s="103" t="s">
        <v>56</v>
      </c>
      <c r="E2" s="103"/>
      <c r="F2" s="24" t="s">
        <v>54</v>
      </c>
      <c r="G2" s="24" t="s">
        <v>33</v>
      </c>
      <c r="H2" s="24" t="s">
        <v>55</v>
      </c>
      <c r="I2" s="103" t="s">
        <v>57</v>
      </c>
      <c r="J2" s="103"/>
      <c r="P2" s="26" t="s">
        <v>59</v>
      </c>
      <c r="Q2" s="12" t="s">
        <v>122</v>
      </c>
    </row>
    <row r="3" spans="1:17" ht="21.75">
      <c r="A3" s="25" t="s">
        <v>0</v>
      </c>
      <c r="B3" s="79" t="s">
        <v>35</v>
      </c>
      <c r="C3" s="9">
        <v>32</v>
      </c>
      <c r="D3" s="18" t="s">
        <v>70</v>
      </c>
      <c r="E3" s="18" t="s">
        <v>133</v>
      </c>
      <c r="F3" s="16" t="s">
        <v>8</v>
      </c>
      <c r="G3" s="79" t="s">
        <v>35</v>
      </c>
      <c r="H3" s="23">
        <v>20</v>
      </c>
      <c r="I3" s="26" t="s">
        <v>59</v>
      </c>
      <c r="J3" s="12" t="s">
        <v>134</v>
      </c>
      <c r="P3" s="28" t="s">
        <v>73</v>
      </c>
      <c r="Q3" s="18" t="s">
        <v>63</v>
      </c>
    </row>
    <row r="4" spans="1:17" ht="21.75">
      <c r="A4" s="25" t="s">
        <v>1</v>
      </c>
      <c r="B4" s="80" t="s">
        <v>37</v>
      </c>
      <c r="C4" s="9">
        <v>39</v>
      </c>
      <c r="D4" s="18" t="s">
        <v>138</v>
      </c>
      <c r="E4" s="27" t="s">
        <v>65</v>
      </c>
      <c r="F4" s="16" t="s">
        <v>9</v>
      </c>
      <c r="G4" s="80" t="s">
        <v>37</v>
      </c>
      <c r="H4" s="23">
        <v>40</v>
      </c>
      <c r="I4" s="18" t="s">
        <v>71</v>
      </c>
      <c r="J4" s="27" t="s">
        <v>72</v>
      </c>
      <c r="P4" s="18" t="s">
        <v>66</v>
      </c>
      <c r="Q4" s="27" t="s">
        <v>117</v>
      </c>
    </row>
    <row r="5" spans="1:17" ht="21.75">
      <c r="A5" s="25" t="s">
        <v>2</v>
      </c>
      <c r="B5" s="78" t="s">
        <v>34</v>
      </c>
      <c r="C5" s="9">
        <v>38</v>
      </c>
      <c r="D5" s="18" t="s">
        <v>60</v>
      </c>
      <c r="E5" s="18" t="s">
        <v>58</v>
      </c>
      <c r="F5" s="16" t="s">
        <v>10</v>
      </c>
      <c r="G5" s="77" t="s">
        <v>36</v>
      </c>
      <c r="H5" s="23">
        <v>38</v>
      </c>
      <c r="I5" s="27" t="s">
        <v>62</v>
      </c>
      <c r="J5" s="12" t="s">
        <v>122</v>
      </c>
      <c r="P5" s="18" t="s">
        <v>69</v>
      </c>
      <c r="Q5" s="27"/>
    </row>
    <row r="6" spans="1:17" ht="21.75">
      <c r="A6" s="25" t="s">
        <v>3</v>
      </c>
      <c r="B6" s="77" t="s">
        <v>36</v>
      </c>
      <c r="C6" s="9">
        <v>35</v>
      </c>
      <c r="D6" s="18" t="s">
        <v>67</v>
      </c>
      <c r="E6" s="27"/>
      <c r="F6" s="16" t="s">
        <v>11</v>
      </c>
      <c r="G6" s="78" t="s">
        <v>34</v>
      </c>
      <c r="H6" s="23">
        <v>32</v>
      </c>
      <c r="I6" s="18" t="s">
        <v>69</v>
      </c>
      <c r="J6" s="27"/>
      <c r="M6" s="18" t="s">
        <v>58</v>
      </c>
      <c r="N6" s="18" t="s">
        <v>70</v>
      </c>
      <c r="P6" s="18" t="s">
        <v>71</v>
      </c>
      <c r="Q6" s="27" t="s">
        <v>72</v>
      </c>
    </row>
    <row r="7" spans="1:17" ht="21.75">
      <c r="A7" s="25"/>
      <c r="B7" s="22"/>
      <c r="C7" s="23"/>
      <c r="D7" s="27"/>
      <c r="E7" s="27"/>
      <c r="F7" s="16" t="s">
        <v>30</v>
      </c>
      <c r="G7" s="80" t="s">
        <v>37</v>
      </c>
      <c r="H7" s="68">
        <v>21</v>
      </c>
      <c r="I7" s="18" t="s">
        <v>66</v>
      </c>
      <c r="J7" s="27" t="s">
        <v>78</v>
      </c>
      <c r="M7" s="18" t="s">
        <v>60</v>
      </c>
      <c r="N7" s="18" t="s">
        <v>119</v>
      </c>
      <c r="P7" s="24"/>
      <c r="Q7" s="24"/>
    </row>
    <row r="8" spans="1:17" ht="21.75">
      <c r="A8" s="25"/>
      <c r="B8" s="22"/>
      <c r="C8" s="23"/>
      <c r="D8" s="27"/>
      <c r="E8" s="27"/>
      <c r="F8" s="16"/>
      <c r="G8" s="22"/>
      <c r="H8" s="68"/>
      <c r="I8" s="18"/>
      <c r="J8" s="27"/>
      <c r="M8" s="18" t="s">
        <v>64</v>
      </c>
      <c r="N8" s="27" t="s">
        <v>65</v>
      </c>
      <c r="P8" s="18" t="s">
        <v>75</v>
      </c>
      <c r="Q8" s="18" t="s">
        <v>76</v>
      </c>
    </row>
    <row r="9" spans="1:17" ht="21.75">
      <c r="A9" s="24"/>
      <c r="B9" s="24">
        <f>155-C9</f>
        <v>11</v>
      </c>
      <c r="C9" s="24">
        <f>SUM(C3:C7)</f>
        <v>144</v>
      </c>
      <c r="D9" s="24"/>
      <c r="E9" s="24"/>
      <c r="F9" s="24"/>
      <c r="G9" s="24">
        <f>178-H9</f>
        <v>27</v>
      </c>
      <c r="H9" s="24">
        <f>SUM(H3:H8)</f>
        <v>151</v>
      </c>
      <c r="I9" s="24"/>
      <c r="J9" s="24"/>
      <c r="M9" s="18" t="s">
        <v>67</v>
      </c>
      <c r="N9" s="27" t="s">
        <v>68</v>
      </c>
      <c r="P9" s="18" t="s">
        <v>79</v>
      </c>
      <c r="Q9" s="27" t="s">
        <v>80</v>
      </c>
    </row>
    <row r="10" spans="1:17" ht="21.75">
      <c r="A10" s="25" t="s">
        <v>12</v>
      </c>
      <c r="B10" s="79" t="s">
        <v>35</v>
      </c>
      <c r="C10" s="9">
        <v>32</v>
      </c>
      <c r="D10" s="18" t="s">
        <v>63</v>
      </c>
      <c r="E10" s="18" t="s">
        <v>139</v>
      </c>
      <c r="F10" s="16" t="s">
        <v>13</v>
      </c>
      <c r="G10" s="79" t="s">
        <v>35</v>
      </c>
      <c r="H10" s="23">
        <v>29</v>
      </c>
      <c r="I10" s="18" t="s">
        <v>75</v>
      </c>
      <c r="J10" s="18" t="s">
        <v>76</v>
      </c>
      <c r="M10" s="27"/>
      <c r="N10" s="27"/>
      <c r="P10" s="18" t="s">
        <v>82</v>
      </c>
      <c r="Q10" s="18" t="s">
        <v>83</v>
      </c>
    </row>
    <row r="11" spans="1:17" ht="21.75">
      <c r="A11" s="25" t="s">
        <v>14</v>
      </c>
      <c r="B11" s="78" t="s">
        <v>34</v>
      </c>
      <c r="C11" s="9">
        <v>39</v>
      </c>
      <c r="D11" s="18" t="s">
        <v>81</v>
      </c>
      <c r="E11" s="27" t="s">
        <v>117</v>
      </c>
      <c r="F11" s="16" t="s">
        <v>15</v>
      </c>
      <c r="G11" s="77" t="s">
        <v>36</v>
      </c>
      <c r="H11" s="23">
        <v>41</v>
      </c>
      <c r="I11" s="18" t="s">
        <v>79</v>
      </c>
      <c r="J11" s="18" t="s">
        <v>142</v>
      </c>
      <c r="M11" s="24"/>
      <c r="N11" s="24"/>
      <c r="P11" s="18" t="s">
        <v>85</v>
      </c>
      <c r="Q11" s="18" t="s">
        <v>86</v>
      </c>
    </row>
    <row r="12" spans="1:17" ht="21.75">
      <c r="A12" s="25" t="s">
        <v>16</v>
      </c>
      <c r="B12" s="79" t="s">
        <v>35</v>
      </c>
      <c r="C12" s="9">
        <v>41</v>
      </c>
      <c r="D12" s="28" t="s">
        <v>73</v>
      </c>
      <c r="E12" s="18" t="s">
        <v>61</v>
      </c>
      <c r="F12" s="16" t="s">
        <v>17</v>
      </c>
      <c r="G12" s="78" t="s">
        <v>34</v>
      </c>
      <c r="H12" s="23">
        <v>42</v>
      </c>
      <c r="I12" s="30" t="s">
        <v>118</v>
      </c>
      <c r="J12" s="30" t="s">
        <v>87</v>
      </c>
      <c r="M12" s="27" t="s">
        <v>62</v>
      </c>
      <c r="N12" s="29" t="s">
        <v>74</v>
      </c>
      <c r="P12" s="30" t="s">
        <v>118</v>
      </c>
      <c r="Q12" s="30" t="s">
        <v>87</v>
      </c>
    </row>
    <row r="13" spans="1:17" ht="21.75">
      <c r="A13" s="25" t="s">
        <v>18</v>
      </c>
      <c r="B13" s="77" t="s">
        <v>36</v>
      </c>
      <c r="C13" s="9">
        <v>33</v>
      </c>
      <c r="D13" s="18" t="s">
        <v>140</v>
      </c>
      <c r="E13" s="27"/>
      <c r="F13" s="16" t="s">
        <v>19</v>
      </c>
      <c r="G13" s="79" t="s">
        <v>35</v>
      </c>
      <c r="H13" s="23">
        <v>26</v>
      </c>
      <c r="I13" s="18" t="s">
        <v>85</v>
      </c>
      <c r="J13" s="18" t="s">
        <v>86</v>
      </c>
      <c r="M13" s="18" t="s">
        <v>77</v>
      </c>
      <c r="N13" s="27" t="s">
        <v>78</v>
      </c>
    </row>
    <row r="14" spans="1:17" ht="21.75">
      <c r="A14" s="25"/>
      <c r="B14" s="22"/>
      <c r="C14" s="22"/>
      <c r="D14" s="27"/>
      <c r="E14" s="27"/>
      <c r="F14" s="16" t="s">
        <v>31</v>
      </c>
      <c r="G14" s="80" t="s">
        <v>37</v>
      </c>
      <c r="H14" s="68">
        <v>28</v>
      </c>
      <c r="I14" s="18" t="s">
        <v>82</v>
      </c>
      <c r="J14" s="18" t="s">
        <v>83</v>
      </c>
      <c r="M14" s="18" t="s">
        <v>81</v>
      </c>
      <c r="N14" s="18" t="s">
        <v>121</v>
      </c>
    </row>
    <row r="15" spans="1:17" ht="21.75">
      <c r="A15" s="24"/>
      <c r="B15" s="24"/>
      <c r="C15" s="24">
        <f>SUM(C10:C14)</f>
        <v>145</v>
      </c>
      <c r="D15" s="24"/>
      <c r="E15" s="24"/>
      <c r="F15" s="24"/>
      <c r="G15" s="24"/>
      <c r="H15" s="24">
        <f>SUM(H10:H14)</f>
        <v>166</v>
      </c>
      <c r="I15" s="24"/>
      <c r="J15" s="24"/>
      <c r="M15" s="18" t="s">
        <v>84</v>
      </c>
      <c r="N15" s="18" t="s">
        <v>61</v>
      </c>
    </row>
    <row r="16" spans="1:17" ht="21.75">
      <c r="A16" s="25" t="s">
        <v>20</v>
      </c>
      <c r="B16" s="80" t="s">
        <v>37</v>
      </c>
      <c r="C16" s="68">
        <v>29</v>
      </c>
      <c r="D16" s="27" t="s">
        <v>89</v>
      </c>
      <c r="E16" s="29"/>
      <c r="F16" s="16" t="s">
        <v>21</v>
      </c>
      <c r="G16" s="79" t="s">
        <v>35</v>
      </c>
      <c r="H16" s="23">
        <v>22</v>
      </c>
      <c r="I16" s="27" t="s">
        <v>90</v>
      </c>
      <c r="J16" s="18"/>
      <c r="M16" s="25" t="s">
        <v>20</v>
      </c>
      <c r="N16" s="22" t="s">
        <v>35</v>
      </c>
      <c r="O16" s="22">
        <v>20</v>
      </c>
      <c r="P16" s="27" t="s">
        <v>88</v>
      </c>
      <c r="Q16" s="18" t="s">
        <v>89</v>
      </c>
    </row>
    <row r="17" spans="1:17" ht="21.75">
      <c r="A17" s="25" t="s">
        <v>22</v>
      </c>
      <c r="B17" s="78" t="s">
        <v>34</v>
      </c>
      <c r="C17" s="23">
        <v>38</v>
      </c>
      <c r="D17" s="18" t="s">
        <v>137</v>
      </c>
      <c r="E17" s="27"/>
      <c r="F17" s="16" t="s">
        <v>23</v>
      </c>
      <c r="G17" s="78" t="s">
        <v>34</v>
      </c>
      <c r="H17" s="23">
        <v>43</v>
      </c>
      <c r="I17" s="27" t="s">
        <v>80</v>
      </c>
      <c r="J17" s="27"/>
      <c r="M17" s="25" t="s">
        <v>22</v>
      </c>
      <c r="N17" s="22" t="s">
        <v>36</v>
      </c>
      <c r="O17" s="22">
        <v>43</v>
      </c>
      <c r="P17" s="26" t="s">
        <v>92</v>
      </c>
      <c r="Q17" s="35" t="s">
        <v>93</v>
      </c>
    </row>
    <row r="18" spans="1:17" ht="21.75">
      <c r="A18" s="25" t="s">
        <v>24</v>
      </c>
      <c r="B18" s="77" t="s">
        <v>36</v>
      </c>
      <c r="C18" s="23">
        <v>35</v>
      </c>
      <c r="D18" s="18" t="s">
        <v>136</v>
      </c>
      <c r="E18" s="18" t="s">
        <v>97</v>
      </c>
      <c r="F18" s="16" t="s">
        <v>25</v>
      </c>
      <c r="G18" s="77" t="s">
        <v>36</v>
      </c>
      <c r="H18" s="23">
        <v>41</v>
      </c>
      <c r="I18" s="18" t="s">
        <v>94</v>
      </c>
      <c r="J18" s="18" t="s">
        <v>135</v>
      </c>
      <c r="M18" s="25" t="s">
        <v>24</v>
      </c>
      <c r="N18" s="22" t="s">
        <v>37</v>
      </c>
      <c r="O18" s="61">
        <v>41</v>
      </c>
      <c r="P18" s="18" t="s">
        <v>96</v>
      </c>
      <c r="Q18" s="18" t="s">
        <v>97</v>
      </c>
    </row>
    <row r="19" spans="1:17" ht="21.75">
      <c r="A19" s="25" t="s">
        <v>26</v>
      </c>
      <c r="B19" s="79" t="s">
        <v>35</v>
      </c>
      <c r="C19" s="23">
        <v>30</v>
      </c>
      <c r="D19" s="27" t="s">
        <v>100</v>
      </c>
      <c r="E19" s="18"/>
      <c r="F19" s="16" t="s">
        <v>27</v>
      </c>
      <c r="G19" s="77" t="s">
        <v>36</v>
      </c>
      <c r="H19" s="23">
        <v>23</v>
      </c>
      <c r="I19" s="18" t="s">
        <v>103</v>
      </c>
      <c r="J19" s="18"/>
      <c r="M19" s="25" t="s">
        <v>26</v>
      </c>
      <c r="N19" s="22" t="s">
        <v>34</v>
      </c>
      <c r="O19" s="22">
        <v>37</v>
      </c>
      <c r="P19" s="27" t="s">
        <v>100</v>
      </c>
      <c r="Q19" s="27" t="s">
        <v>101</v>
      </c>
    </row>
    <row r="20" spans="1:17" ht="21.75">
      <c r="A20" s="25"/>
      <c r="B20" s="28"/>
      <c r="C20" s="22"/>
      <c r="D20" s="27"/>
      <c r="E20" s="27"/>
      <c r="F20" s="16" t="s">
        <v>32</v>
      </c>
      <c r="G20" s="80" t="s">
        <v>37</v>
      </c>
      <c r="H20" s="23">
        <v>20</v>
      </c>
      <c r="I20" s="30" t="s">
        <v>104</v>
      </c>
      <c r="J20" s="18" t="s">
        <v>99</v>
      </c>
    </row>
    <row r="21" spans="1:17" ht="21.75">
      <c r="A21" s="31"/>
      <c r="B21" s="32"/>
      <c r="C21" s="67">
        <f>SUM(C16:C20)</f>
        <v>132</v>
      </c>
      <c r="D21" s="33"/>
      <c r="E21" s="33"/>
      <c r="F21" s="24"/>
      <c r="G21" s="24"/>
      <c r="H21" s="24">
        <f>SUM(H16:H20)</f>
        <v>149</v>
      </c>
      <c r="I21" s="34"/>
      <c r="J21" s="33"/>
    </row>
    <row r="22" spans="1:17" ht="24">
      <c r="A22" s="36"/>
      <c r="B22" s="37" t="s">
        <v>105</v>
      </c>
      <c r="C22" s="38">
        <f>+C9+C15+C21</f>
        <v>421</v>
      </c>
      <c r="D22" s="39"/>
      <c r="E22" s="40"/>
      <c r="F22" s="41"/>
      <c r="G22" s="81" t="s">
        <v>106</v>
      </c>
      <c r="H22" s="38">
        <f>+H9+H15+H21</f>
        <v>466</v>
      </c>
      <c r="I22" s="42"/>
      <c r="J22" s="43">
        <f>C22+H22</f>
        <v>887</v>
      </c>
      <c r="M22" s="16" t="s">
        <v>21</v>
      </c>
      <c r="N22" s="22" t="s">
        <v>36</v>
      </c>
      <c r="O22" s="22">
        <v>8</v>
      </c>
      <c r="P22" s="27" t="s">
        <v>90</v>
      </c>
      <c r="Q22" s="27" t="s">
        <v>91</v>
      </c>
    </row>
    <row r="23" spans="1:17" ht="21.75">
      <c r="A23" s="44" t="s">
        <v>54</v>
      </c>
      <c r="B23" s="44"/>
      <c r="C23" s="44" t="s">
        <v>55</v>
      </c>
      <c r="D23" s="24" t="s">
        <v>107</v>
      </c>
      <c r="E23" s="24" t="s">
        <v>108</v>
      </c>
      <c r="F23" s="103" t="s">
        <v>109</v>
      </c>
      <c r="G23" s="103"/>
      <c r="H23" s="103"/>
      <c r="I23" s="45" t="s">
        <v>110</v>
      </c>
      <c r="J23" s="24" t="s">
        <v>111</v>
      </c>
      <c r="M23" s="16" t="s">
        <v>23</v>
      </c>
      <c r="N23" s="22" t="s">
        <v>37</v>
      </c>
      <c r="O23" s="61">
        <v>40</v>
      </c>
      <c r="P23" s="18" t="s">
        <v>94</v>
      </c>
      <c r="Q23" s="18" t="s">
        <v>95</v>
      </c>
    </row>
    <row r="24" spans="1:17" ht="21.75">
      <c r="A24" s="25" t="s">
        <v>38</v>
      </c>
      <c r="B24" s="25"/>
      <c r="C24" s="46">
        <f>+C9</f>
        <v>144</v>
      </c>
      <c r="D24" s="18" t="s">
        <v>70</v>
      </c>
      <c r="E24" s="18" t="s">
        <v>67</v>
      </c>
      <c r="F24" s="94" t="s">
        <v>58</v>
      </c>
      <c r="G24" s="95"/>
      <c r="H24" s="96"/>
      <c r="I24" s="48" t="s">
        <v>112</v>
      </c>
      <c r="J24" s="49">
        <f>+C5+C11+C17+H6+H12+H17</f>
        <v>232</v>
      </c>
      <c r="M24" s="16" t="s">
        <v>25</v>
      </c>
      <c r="N24" s="22" t="s">
        <v>35</v>
      </c>
      <c r="O24" s="22">
        <v>41</v>
      </c>
      <c r="P24" s="30" t="s">
        <v>98</v>
      </c>
      <c r="Q24" s="18" t="s">
        <v>99</v>
      </c>
    </row>
    <row r="25" spans="1:17" ht="21.75">
      <c r="A25" s="25" t="s">
        <v>39</v>
      </c>
      <c r="B25" s="25"/>
      <c r="C25" s="46">
        <f>+C15</f>
        <v>145</v>
      </c>
      <c r="D25" s="28" t="s">
        <v>73</v>
      </c>
      <c r="E25" s="28" t="s">
        <v>73</v>
      </c>
      <c r="F25" s="94" t="s">
        <v>61</v>
      </c>
      <c r="G25" s="95"/>
      <c r="H25" s="96"/>
      <c r="I25" s="48" t="s">
        <v>113</v>
      </c>
      <c r="J25" s="49">
        <f>+C6+C13+C18+H5+H11+H18+H19</f>
        <v>246</v>
      </c>
      <c r="M25" s="16" t="s">
        <v>27</v>
      </c>
      <c r="N25" s="22" t="s">
        <v>37</v>
      </c>
      <c r="O25" s="61">
        <v>31</v>
      </c>
      <c r="P25" s="18" t="s">
        <v>102</v>
      </c>
      <c r="Q25" s="18" t="s">
        <v>103</v>
      </c>
    </row>
    <row r="26" spans="1:17" ht="21.75">
      <c r="A26" s="16" t="s">
        <v>40</v>
      </c>
      <c r="B26" s="16"/>
      <c r="C26" s="46">
        <f>+C21</f>
        <v>132</v>
      </c>
      <c r="D26" s="18" t="s">
        <v>136</v>
      </c>
      <c r="E26" s="27" t="s">
        <v>89</v>
      </c>
      <c r="F26" s="94" t="s">
        <v>97</v>
      </c>
      <c r="G26" s="95"/>
      <c r="H26" s="96"/>
      <c r="I26" s="48" t="s">
        <v>114</v>
      </c>
      <c r="J26" s="49">
        <f>+C3+C10+C12+C19+H3+H10+H13+H16</f>
        <v>232</v>
      </c>
      <c r="M26" s="16" t="s">
        <v>32</v>
      </c>
      <c r="N26" s="22" t="s">
        <v>34</v>
      </c>
      <c r="O26" s="22">
        <v>22</v>
      </c>
      <c r="P26" s="30" t="s">
        <v>104</v>
      </c>
      <c r="Q26" s="30" t="s">
        <v>120</v>
      </c>
    </row>
    <row r="27" spans="1:17" ht="21.75">
      <c r="A27" s="16" t="s">
        <v>46</v>
      </c>
      <c r="B27" s="16"/>
      <c r="C27" s="46">
        <f>+H9</f>
        <v>151</v>
      </c>
      <c r="D27" s="26" t="s">
        <v>59</v>
      </c>
      <c r="E27" s="18" t="s">
        <v>71</v>
      </c>
      <c r="F27" s="94" t="s">
        <v>66</v>
      </c>
      <c r="G27" s="95"/>
      <c r="H27" s="96"/>
      <c r="I27" s="48" t="s">
        <v>115</v>
      </c>
      <c r="J27" s="49">
        <f>+C4+C16+H4+H7+H14+H20</f>
        <v>177</v>
      </c>
    </row>
    <row r="28" spans="1:17" ht="24">
      <c r="A28" s="16" t="s">
        <v>47</v>
      </c>
      <c r="B28" s="16"/>
      <c r="C28" s="46">
        <f>+H15</f>
        <v>166</v>
      </c>
      <c r="D28" s="18" t="s">
        <v>75</v>
      </c>
      <c r="E28" s="18" t="s">
        <v>82</v>
      </c>
      <c r="F28" s="97" t="s">
        <v>86</v>
      </c>
      <c r="G28" s="98"/>
      <c r="H28" s="99"/>
      <c r="I28" s="50" t="s">
        <v>7</v>
      </c>
      <c r="J28" s="51">
        <f>SUM(J24:J27)</f>
        <v>887</v>
      </c>
    </row>
    <row r="29" spans="1:17" ht="21.75">
      <c r="A29" s="16" t="s">
        <v>48</v>
      </c>
      <c r="B29" s="16"/>
      <c r="C29" s="52">
        <f>+H21</f>
        <v>149</v>
      </c>
      <c r="D29" s="30" t="s">
        <v>104</v>
      </c>
      <c r="E29" s="18" t="s">
        <v>94</v>
      </c>
      <c r="F29" s="94" t="s">
        <v>90</v>
      </c>
      <c r="G29" s="95"/>
      <c r="H29" s="96"/>
      <c r="I29" s="47"/>
      <c r="J29" s="18"/>
    </row>
    <row r="30" spans="1:17" ht="27.75">
      <c r="A30" s="100" t="s">
        <v>111</v>
      </c>
      <c r="B30" s="101"/>
      <c r="C30" s="53">
        <f>SUM(C24:C29)</f>
        <v>887</v>
      </c>
      <c r="D30" s="54"/>
      <c r="E30" s="54"/>
      <c r="F30" s="55"/>
      <c r="G30" s="56"/>
      <c r="H30" s="55"/>
      <c r="I30" s="57"/>
      <c r="J30" s="57"/>
    </row>
  </sheetData>
  <mergeCells count="11">
    <mergeCell ref="F27:H27"/>
    <mergeCell ref="F28:H28"/>
    <mergeCell ref="F29:H29"/>
    <mergeCell ref="A30:B30"/>
    <mergeCell ref="A1:J1"/>
    <mergeCell ref="D2:E2"/>
    <mergeCell ref="I2:J2"/>
    <mergeCell ref="F23:H23"/>
    <mergeCell ref="F25:H25"/>
    <mergeCell ref="F26:H26"/>
    <mergeCell ref="F24:H24"/>
  </mergeCells>
  <phoneticPr fontId="12" type="noConversion"/>
  <pageMargins left="0.70866141732283472" right="0.38" top="0.74803149606299213" bottom="0.7480314960629921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zoomScale="93" zoomScaleNormal="93" workbookViewId="0">
      <selection activeCell="AA15" sqref="AA15"/>
    </sheetView>
  </sheetViews>
  <sheetFormatPr defaultColWidth="9" defaultRowHeight="21.75"/>
  <cols>
    <col min="1" max="1" width="7.125" style="4" customWidth="1"/>
    <col min="2" max="2" width="6" style="4" customWidth="1"/>
    <col min="3" max="5" width="8" style="4" customWidth="1"/>
    <col min="6" max="6" width="3" style="4" customWidth="1"/>
    <col min="7" max="7" width="7" style="4" customWidth="1"/>
    <col min="8" max="8" width="7.625" style="4" customWidth="1"/>
    <col min="9" max="9" width="7.375" style="4" customWidth="1"/>
    <col min="10" max="10" width="8.875" style="4" customWidth="1"/>
    <col min="11" max="11" width="7.375" style="10" customWidth="1"/>
    <col min="12" max="12" width="4" style="10" customWidth="1"/>
    <col min="13" max="13" width="6.125" style="19" customWidth="1"/>
    <col min="14" max="14" width="16.125" style="19" customWidth="1"/>
    <col min="15" max="15" width="14.375" style="19" customWidth="1"/>
    <col min="16" max="16" width="17.375" style="19" customWidth="1"/>
    <col min="17" max="17" width="21.875" style="10" customWidth="1"/>
    <col min="18" max="16384" width="9" style="10"/>
  </cols>
  <sheetData>
    <row r="1" spans="1:17">
      <c r="H1" s="5" t="s">
        <v>130</v>
      </c>
      <c r="J1" s="6"/>
    </row>
    <row r="2" spans="1:17">
      <c r="B2" s="109" t="s">
        <v>129</v>
      </c>
      <c r="C2" s="109"/>
      <c r="D2" s="109"/>
      <c r="E2" s="109"/>
      <c r="F2" s="109"/>
      <c r="G2" s="109"/>
      <c r="H2" s="109"/>
      <c r="I2" s="109"/>
      <c r="J2" s="109"/>
    </row>
    <row r="3" spans="1:17">
      <c r="B3" s="109" t="s">
        <v>131</v>
      </c>
      <c r="C3" s="109"/>
      <c r="D3" s="109"/>
      <c r="E3" s="109"/>
      <c r="F3" s="109"/>
      <c r="G3" s="109"/>
      <c r="H3" s="109"/>
      <c r="I3" s="109"/>
      <c r="J3" s="109"/>
      <c r="M3" s="110" t="s">
        <v>126</v>
      </c>
      <c r="N3" s="110"/>
      <c r="O3" s="110"/>
      <c r="P3" s="110"/>
    </row>
    <row r="4" spans="1:17">
      <c r="B4" s="109" t="s">
        <v>123</v>
      </c>
      <c r="C4" s="109"/>
      <c r="D4" s="109"/>
      <c r="E4" s="109"/>
      <c r="F4" s="109"/>
      <c r="G4" s="109"/>
      <c r="H4" s="109"/>
      <c r="I4" s="109"/>
      <c r="J4" s="109"/>
      <c r="M4" s="111" t="s">
        <v>50</v>
      </c>
      <c r="N4" s="111"/>
      <c r="O4" s="111"/>
      <c r="P4" s="111"/>
    </row>
    <row r="5" spans="1:17" ht="20.100000000000001" customHeight="1">
      <c r="A5" s="72" t="s">
        <v>33</v>
      </c>
      <c r="B5" s="72" t="s">
        <v>4</v>
      </c>
      <c r="C5" s="72" t="s">
        <v>5</v>
      </c>
      <c r="D5" s="72" t="s">
        <v>6</v>
      </c>
      <c r="E5" s="72" t="s">
        <v>7</v>
      </c>
      <c r="F5" s="112"/>
      <c r="G5" s="72" t="s">
        <v>4</v>
      </c>
      <c r="H5" s="72" t="s">
        <v>5</v>
      </c>
      <c r="I5" s="72" t="s">
        <v>6</v>
      </c>
      <c r="J5" s="72" t="s">
        <v>7</v>
      </c>
      <c r="K5" s="73" t="s">
        <v>33</v>
      </c>
      <c r="M5" s="115" t="s">
        <v>4</v>
      </c>
      <c r="N5" s="14" t="s">
        <v>41</v>
      </c>
      <c r="O5" s="20" t="s">
        <v>42</v>
      </c>
      <c r="P5" s="20" t="s">
        <v>42</v>
      </c>
      <c r="Q5" s="14"/>
    </row>
    <row r="6" spans="1:17" ht="20.100000000000001" customHeight="1">
      <c r="A6" s="83" t="s">
        <v>35</v>
      </c>
      <c r="B6" s="69" t="s">
        <v>0</v>
      </c>
      <c r="C6" s="1">
        <v>13</v>
      </c>
      <c r="D6" s="1">
        <v>19</v>
      </c>
      <c r="E6" s="9">
        <f>+C6+D6</f>
        <v>32</v>
      </c>
      <c r="F6" s="113"/>
      <c r="G6" s="69" t="s">
        <v>8</v>
      </c>
      <c r="H6" s="1">
        <v>7</v>
      </c>
      <c r="I6" s="1">
        <v>13</v>
      </c>
      <c r="J6" s="9">
        <f>+H6+I6</f>
        <v>20</v>
      </c>
      <c r="K6" s="83" t="s">
        <v>35</v>
      </c>
      <c r="M6" s="105"/>
      <c r="N6" s="14" t="s">
        <v>43</v>
      </c>
      <c r="O6" s="14" t="s">
        <v>43</v>
      </c>
      <c r="P6" s="14" t="s">
        <v>51</v>
      </c>
      <c r="Q6" s="14"/>
    </row>
    <row r="7" spans="1:17" ht="20.100000000000001" customHeight="1">
      <c r="A7" s="89" t="s">
        <v>37</v>
      </c>
      <c r="B7" s="69" t="s">
        <v>1</v>
      </c>
      <c r="C7" s="1">
        <v>15</v>
      </c>
      <c r="D7" s="1">
        <v>24</v>
      </c>
      <c r="E7" s="9">
        <f t="shared" ref="E7:E9" si="0">+C7+D7</f>
        <v>39</v>
      </c>
      <c r="F7" s="113"/>
      <c r="G7" s="69" t="s">
        <v>9</v>
      </c>
      <c r="H7" s="1">
        <v>15</v>
      </c>
      <c r="I7" s="1">
        <v>25</v>
      </c>
      <c r="J7" s="9">
        <f t="shared" ref="J7:J10" si="1">+H7+I7</f>
        <v>40</v>
      </c>
      <c r="K7" s="89" t="s">
        <v>37</v>
      </c>
      <c r="M7" s="15" t="s">
        <v>38</v>
      </c>
      <c r="N7" s="13">
        <f>+E6</f>
        <v>32</v>
      </c>
      <c r="O7" s="13">
        <f>+E7+E8</f>
        <v>77</v>
      </c>
      <c r="P7" s="13">
        <f>+E9</f>
        <v>35</v>
      </c>
      <c r="Q7" s="21"/>
    </row>
    <row r="8" spans="1:17" ht="20.100000000000001" customHeight="1">
      <c r="A8" s="86" t="s">
        <v>34</v>
      </c>
      <c r="B8" s="69" t="s">
        <v>2</v>
      </c>
      <c r="C8" s="1">
        <v>20</v>
      </c>
      <c r="D8" s="1">
        <v>18</v>
      </c>
      <c r="E8" s="9">
        <f t="shared" si="0"/>
        <v>38</v>
      </c>
      <c r="F8" s="113"/>
      <c r="G8" s="69" t="s">
        <v>10</v>
      </c>
      <c r="H8" s="1">
        <v>17</v>
      </c>
      <c r="I8" s="1">
        <v>21</v>
      </c>
      <c r="J8" s="9">
        <f t="shared" si="1"/>
        <v>38</v>
      </c>
      <c r="K8" s="87" t="s">
        <v>36</v>
      </c>
      <c r="M8" s="15" t="s">
        <v>39</v>
      </c>
      <c r="N8" s="13">
        <f>+E13</f>
        <v>32</v>
      </c>
      <c r="O8" s="13">
        <f>+E14+E15</f>
        <v>80</v>
      </c>
      <c r="P8" s="13">
        <f>+E16</f>
        <v>33</v>
      </c>
      <c r="Q8" s="21"/>
    </row>
    <row r="9" spans="1:17" ht="20.100000000000001" customHeight="1">
      <c r="A9" s="87" t="s">
        <v>36</v>
      </c>
      <c r="B9" s="69" t="s">
        <v>3</v>
      </c>
      <c r="C9" s="1">
        <v>14</v>
      </c>
      <c r="D9" s="1">
        <v>21</v>
      </c>
      <c r="E9" s="9">
        <f t="shared" si="0"/>
        <v>35</v>
      </c>
      <c r="F9" s="113"/>
      <c r="G9" s="69" t="s">
        <v>11</v>
      </c>
      <c r="H9" s="1">
        <v>18</v>
      </c>
      <c r="I9" s="1">
        <v>14</v>
      </c>
      <c r="J9" s="9">
        <f t="shared" si="1"/>
        <v>32</v>
      </c>
      <c r="K9" s="86" t="s">
        <v>34</v>
      </c>
      <c r="M9" s="15" t="s">
        <v>40</v>
      </c>
      <c r="N9" s="13">
        <f>+E19</f>
        <v>29</v>
      </c>
      <c r="O9" s="13">
        <f>+E20+E21</f>
        <v>73</v>
      </c>
      <c r="P9" s="13">
        <f>+E22</f>
        <v>30</v>
      </c>
      <c r="Q9" s="21"/>
    </row>
    <row r="10" spans="1:17" ht="20.100000000000001" customHeight="1">
      <c r="A10" s="71"/>
      <c r="B10" s="69"/>
      <c r="C10" s="1"/>
      <c r="D10" s="1"/>
      <c r="E10" s="9"/>
      <c r="F10" s="113"/>
      <c r="G10" s="69" t="s">
        <v>30</v>
      </c>
      <c r="H10" s="1">
        <v>10</v>
      </c>
      <c r="I10" s="1">
        <v>11</v>
      </c>
      <c r="J10" s="9">
        <f t="shared" si="1"/>
        <v>21</v>
      </c>
      <c r="K10" s="89" t="s">
        <v>37</v>
      </c>
      <c r="M10" s="14" t="s">
        <v>7</v>
      </c>
      <c r="N10" s="14">
        <f>SUM(N7:N9)</f>
        <v>93</v>
      </c>
      <c r="O10" s="14">
        <f t="shared" ref="O10:P10" si="2">SUM(O7:O9)</f>
        <v>230</v>
      </c>
      <c r="P10" s="14">
        <f t="shared" si="2"/>
        <v>98</v>
      </c>
      <c r="Q10" s="14"/>
    </row>
    <row r="11" spans="1:17" ht="20.100000000000001" customHeight="1">
      <c r="A11" s="7"/>
      <c r="B11" s="69"/>
      <c r="C11" s="2"/>
      <c r="D11" s="2"/>
      <c r="E11" s="9"/>
      <c r="F11" s="113"/>
      <c r="G11" s="69"/>
      <c r="H11" s="11"/>
      <c r="I11" s="11"/>
      <c r="J11" s="9"/>
      <c r="K11" s="7"/>
      <c r="M11" s="106" t="s">
        <v>128</v>
      </c>
      <c r="N11" s="107"/>
      <c r="O11" s="107"/>
      <c r="P11" s="108"/>
      <c r="Q11" s="14">
        <f>+N10+O10+P10</f>
        <v>421</v>
      </c>
    </row>
    <row r="12" spans="1:17" s="4" customFormat="1" ht="20.100000000000001" customHeight="1">
      <c r="A12" s="72" t="s">
        <v>33</v>
      </c>
      <c r="B12" s="72" t="s">
        <v>7</v>
      </c>
      <c r="C12" s="72">
        <f>SUM(C6:C9)</f>
        <v>62</v>
      </c>
      <c r="D12" s="72">
        <f t="shared" ref="D12:E12" si="3">SUM(D6:D9)</f>
        <v>82</v>
      </c>
      <c r="E12" s="72">
        <f t="shared" si="3"/>
        <v>144</v>
      </c>
      <c r="F12" s="113"/>
      <c r="G12" s="72" t="s">
        <v>7</v>
      </c>
      <c r="H12" s="72">
        <f>SUM(H6:H11)</f>
        <v>67</v>
      </c>
      <c r="I12" s="72">
        <f>SUM(I6:I11)</f>
        <v>84</v>
      </c>
      <c r="J12" s="72">
        <f>SUM(J6:J11)</f>
        <v>151</v>
      </c>
      <c r="K12" s="72" t="s">
        <v>33</v>
      </c>
      <c r="P12" s="4" t="s">
        <v>124</v>
      </c>
    </row>
    <row r="13" spans="1:17">
      <c r="A13" s="84" t="s">
        <v>35</v>
      </c>
      <c r="B13" s="69" t="s">
        <v>12</v>
      </c>
      <c r="C13" s="1">
        <v>14</v>
      </c>
      <c r="D13" s="1">
        <v>18</v>
      </c>
      <c r="E13" s="9">
        <f>+C13+D13</f>
        <v>32</v>
      </c>
      <c r="F13" s="113"/>
      <c r="G13" s="69" t="s">
        <v>13</v>
      </c>
      <c r="H13" s="1">
        <v>11</v>
      </c>
      <c r="I13" s="1">
        <v>18</v>
      </c>
      <c r="J13" s="9">
        <f>+H13+I13</f>
        <v>29</v>
      </c>
      <c r="K13" s="84" t="s">
        <v>35</v>
      </c>
      <c r="M13" s="110" t="s">
        <v>127</v>
      </c>
      <c r="N13" s="110"/>
      <c r="O13" s="110"/>
      <c r="P13" s="110"/>
    </row>
    <row r="14" spans="1:17">
      <c r="A14" s="85" t="s">
        <v>34</v>
      </c>
      <c r="B14" s="69" t="s">
        <v>14</v>
      </c>
      <c r="C14" s="1">
        <v>17</v>
      </c>
      <c r="D14" s="1">
        <v>22</v>
      </c>
      <c r="E14" s="9">
        <f t="shared" ref="E14:E16" si="4">+C14+D14</f>
        <v>39</v>
      </c>
      <c r="F14" s="113"/>
      <c r="G14" s="69" t="s">
        <v>15</v>
      </c>
      <c r="H14" s="1">
        <v>10</v>
      </c>
      <c r="I14" s="1">
        <v>31</v>
      </c>
      <c r="J14" s="9">
        <f>+H14+I14</f>
        <v>41</v>
      </c>
      <c r="K14" s="7" t="s">
        <v>36</v>
      </c>
      <c r="M14" s="111" t="s">
        <v>50</v>
      </c>
      <c r="N14" s="111"/>
      <c r="O14" s="111"/>
      <c r="P14" s="111"/>
    </row>
    <row r="15" spans="1:17">
      <c r="A15" s="84" t="s">
        <v>35</v>
      </c>
      <c r="B15" s="69" t="s">
        <v>16</v>
      </c>
      <c r="C15" s="1">
        <v>22</v>
      </c>
      <c r="D15" s="1">
        <v>19</v>
      </c>
      <c r="E15" s="9">
        <f t="shared" si="4"/>
        <v>41</v>
      </c>
      <c r="F15" s="113"/>
      <c r="G15" s="69" t="s">
        <v>17</v>
      </c>
      <c r="H15" s="1">
        <v>12</v>
      </c>
      <c r="I15" s="1">
        <v>30</v>
      </c>
      <c r="J15" s="9">
        <f>+H15+I15</f>
        <v>42</v>
      </c>
      <c r="K15" s="85" t="s">
        <v>34</v>
      </c>
      <c r="M15" s="104" t="s">
        <v>4</v>
      </c>
      <c r="N15" s="14" t="s">
        <v>41</v>
      </c>
      <c r="O15" s="14" t="s">
        <v>42</v>
      </c>
      <c r="P15" s="14" t="s">
        <v>42</v>
      </c>
      <c r="Q15" s="14" t="s">
        <v>42</v>
      </c>
    </row>
    <row r="16" spans="1:17">
      <c r="A16" s="88" t="s">
        <v>36</v>
      </c>
      <c r="B16" s="69" t="s">
        <v>18</v>
      </c>
      <c r="C16" s="1">
        <v>15</v>
      </c>
      <c r="D16" s="1">
        <v>18</v>
      </c>
      <c r="E16" s="9">
        <f t="shared" si="4"/>
        <v>33</v>
      </c>
      <c r="F16" s="113"/>
      <c r="G16" s="69" t="s">
        <v>19</v>
      </c>
      <c r="H16" s="1">
        <v>8</v>
      </c>
      <c r="I16" s="1">
        <v>18</v>
      </c>
      <c r="J16" s="9">
        <f>+H16+I16</f>
        <v>26</v>
      </c>
      <c r="K16" s="7" t="s">
        <v>35</v>
      </c>
      <c r="M16" s="105"/>
      <c r="N16" s="14" t="s">
        <v>43</v>
      </c>
      <c r="O16" s="14" t="s">
        <v>43</v>
      </c>
      <c r="P16" s="14" t="s">
        <v>49</v>
      </c>
      <c r="Q16" s="14" t="s">
        <v>44</v>
      </c>
    </row>
    <row r="17" spans="1:19">
      <c r="A17" s="69"/>
      <c r="B17" s="69"/>
      <c r="C17" s="1"/>
      <c r="D17" s="1"/>
      <c r="E17" s="9"/>
      <c r="F17" s="113"/>
      <c r="G17" s="69" t="s">
        <v>31</v>
      </c>
      <c r="H17" s="1">
        <v>27</v>
      </c>
      <c r="I17" s="1">
        <v>1</v>
      </c>
      <c r="J17" s="9">
        <f>+H17+I17</f>
        <v>28</v>
      </c>
      <c r="K17" s="90" t="s">
        <v>37</v>
      </c>
      <c r="M17" s="15" t="s">
        <v>46</v>
      </c>
      <c r="N17" s="13">
        <f>+J6</f>
        <v>20</v>
      </c>
      <c r="O17" s="13">
        <f>+J7+J8</f>
        <v>78</v>
      </c>
      <c r="P17" s="13">
        <f>+J9</f>
        <v>32</v>
      </c>
      <c r="Q17" s="13">
        <f>+J10</f>
        <v>21</v>
      </c>
    </row>
    <row r="18" spans="1:19">
      <c r="A18" s="72" t="s">
        <v>33</v>
      </c>
      <c r="B18" s="72" t="s">
        <v>7</v>
      </c>
      <c r="C18" s="72">
        <f>SUM(C13:C16)</f>
        <v>68</v>
      </c>
      <c r="D18" s="72">
        <f>SUM(D13:D17)</f>
        <v>77</v>
      </c>
      <c r="E18" s="72">
        <f>SUM(E13:E17)</f>
        <v>145</v>
      </c>
      <c r="F18" s="113"/>
      <c r="G18" s="72" t="s">
        <v>7</v>
      </c>
      <c r="H18" s="72">
        <f>SUM(H13:H17)</f>
        <v>68</v>
      </c>
      <c r="I18" s="72">
        <f>SUM(I13:I17)</f>
        <v>98</v>
      </c>
      <c r="J18" s="72">
        <f>SUM(H18:I18)</f>
        <v>166</v>
      </c>
      <c r="K18" s="72" t="s">
        <v>33</v>
      </c>
      <c r="M18" s="15" t="s">
        <v>47</v>
      </c>
      <c r="N18" s="13">
        <f>+J13</f>
        <v>29</v>
      </c>
      <c r="O18" s="13">
        <f>+J14+J15</f>
        <v>83</v>
      </c>
      <c r="P18" s="13">
        <f>+J16</f>
        <v>26</v>
      </c>
      <c r="Q18" s="13">
        <f>+J17</f>
        <v>28</v>
      </c>
      <c r="S18" s="10" t="s">
        <v>124</v>
      </c>
    </row>
    <row r="19" spans="1:19">
      <c r="A19" s="90" t="s">
        <v>37</v>
      </c>
      <c r="B19" s="69" t="s">
        <v>20</v>
      </c>
      <c r="C19" s="1">
        <v>10</v>
      </c>
      <c r="D19" s="1">
        <v>19</v>
      </c>
      <c r="E19" s="9">
        <f>+C19+D19</f>
        <v>29</v>
      </c>
      <c r="F19" s="113"/>
      <c r="G19" s="69" t="s">
        <v>21</v>
      </c>
      <c r="H19" s="1">
        <v>8</v>
      </c>
      <c r="I19" s="1">
        <v>14</v>
      </c>
      <c r="J19" s="9">
        <f>+H19+I19</f>
        <v>22</v>
      </c>
      <c r="K19" s="84" t="s">
        <v>35</v>
      </c>
      <c r="M19" s="15" t="s">
        <v>48</v>
      </c>
      <c r="N19" s="13">
        <f>+J19</f>
        <v>22</v>
      </c>
      <c r="O19" s="13">
        <f>+J20+J21</f>
        <v>84</v>
      </c>
      <c r="P19" s="13">
        <f>+J22</f>
        <v>23</v>
      </c>
      <c r="Q19" s="13">
        <f>+J23</f>
        <v>20</v>
      </c>
    </row>
    <row r="20" spans="1:19">
      <c r="A20" s="85" t="s">
        <v>34</v>
      </c>
      <c r="B20" s="69" t="s">
        <v>22</v>
      </c>
      <c r="C20" s="1">
        <v>12</v>
      </c>
      <c r="D20" s="1">
        <v>26</v>
      </c>
      <c r="E20" s="9">
        <f t="shared" ref="E20:E22" si="5">+C20+D20</f>
        <v>38</v>
      </c>
      <c r="F20" s="113"/>
      <c r="G20" s="69" t="s">
        <v>23</v>
      </c>
      <c r="H20" s="1">
        <v>12</v>
      </c>
      <c r="I20" s="1">
        <v>31</v>
      </c>
      <c r="J20" s="9">
        <f>+H20+I20</f>
        <v>43</v>
      </c>
      <c r="K20" s="85" t="s">
        <v>34</v>
      </c>
      <c r="M20" s="14" t="s">
        <v>7</v>
      </c>
      <c r="N20" s="14">
        <f>SUM(N17:N19)</f>
        <v>71</v>
      </c>
      <c r="O20" s="14">
        <f t="shared" ref="O20:Q20" si="6">SUM(O17:O19)</f>
        <v>245</v>
      </c>
      <c r="P20" s="14">
        <f t="shared" si="6"/>
        <v>81</v>
      </c>
      <c r="Q20" s="14">
        <f t="shared" si="6"/>
        <v>69</v>
      </c>
    </row>
    <row r="21" spans="1:19">
      <c r="A21" s="88" t="s">
        <v>36</v>
      </c>
      <c r="B21" s="69" t="s">
        <v>24</v>
      </c>
      <c r="C21" s="1">
        <v>15</v>
      </c>
      <c r="D21" s="1">
        <v>20</v>
      </c>
      <c r="E21" s="9">
        <f t="shared" si="5"/>
        <v>35</v>
      </c>
      <c r="F21" s="113"/>
      <c r="G21" s="69" t="s">
        <v>25</v>
      </c>
      <c r="H21" s="1">
        <v>13</v>
      </c>
      <c r="I21" s="1">
        <v>28</v>
      </c>
      <c r="J21" s="9">
        <f>+H21+I21</f>
        <v>41</v>
      </c>
      <c r="K21" s="88" t="s">
        <v>36</v>
      </c>
      <c r="M21" s="106" t="s">
        <v>53</v>
      </c>
      <c r="N21" s="107"/>
      <c r="O21" s="107"/>
      <c r="P21" s="108"/>
      <c r="Q21" s="14">
        <f>+N20+O20+P20+Q20</f>
        <v>466</v>
      </c>
    </row>
    <row r="22" spans="1:19">
      <c r="A22" s="84" t="s">
        <v>35</v>
      </c>
      <c r="B22" s="69" t="s">
        <v>26</v>
      </c>
      <c r="C22" s="1">
        <v>15</v>
      </c>
      <c r="D22" s="1">
        <v>15</v>
      </c>
      <c r="E22" s="9">
        <f t="shared" si="5"/>
        <v>30</v>
      </c>
      <c r="F22" s="113"/>
      <c r="G22" s="69" t="s">
        <v>27</v>
      </c>
      <c r="H22" s="1">
        <v>11</v>
      </c>
      <c r="I22" s="1">
        <v>12</v>
      </c>
      <c r="J22" s="9">
        <f>+H22+I22</f>
        <v>23</v>
      </c>
      <c r="K22" s="88" t="s">
        <v>36</v>
      </c>
      <c r="M22" s="14" t="s">
        <v>7</v>
      </c>
      <c r="N22" s="15">
        <f>+N10+N20</f>
        <v>164</v>
      </c>
      <c r="O22" s="15">
        <f>+O10+O20</f>
        <v>475</v>
      </c>
      <c r="P22" s="15">
        <f t="shared" ref="P22" si="7">+P10+P20</f>
        <v>179</v>
      </c>
      <c r="Q22" s="15"/>
    </row>
    <row r="23" spans="1:19">
      <c r="A23" s="69"/>
      <c r="B23" s="69"/>
      <c r="C23" s="11"/>
      <c r="D23" s="11"/>
      <c r="E23" s="9"/>
      <c r="F23" s="113"/>
      <c r="G23" s="69" t="s">
        <v>32</v>
      </c>
      <c r="H23" s="1">
        <v>11</v>
      </c>
      <c r="I23" s="1">
        <v>9</v>
      </c>
      <c r="J23" s="9">
        <f>+H23+I23</f>
        <v>20</v>
      </c>
      <c r="K23" s="90" t="s">
        <v>37</v>
      </c>
      <c r="P23" s="14" t="s">
        <v>52</v>
      </c>
      <c r="Q23" s="15">
        <f>+Q11+Q21</f>
        <v>887</v>
      </c>
    </row>
    <row r="24" spans="1:19">
      <c r="A24" s="69"/>
      <c r="B24" s="69"/>
      <c r="C24" s="16"/>
      <c r="D24" s="16"/>
      <c r="E24" s="9"/>
      <c r="F24" s="113"/>
      <c r="G24" s="7" t="s">
        <v>7</v>
      </c>
      <c r="H24" s="7">
        <f>SUM(H19:H23)</f>
        <v>55</v>
      </c>
      <c r="I24" s="7">
        <f>SUM(I19:I23)</f>
        <v>94</v>
      </c>
      <c r="J24" s="7">
        <f>SUM(H24:I24)</f>
        <v>149</v>
      </c>
      <c r="K24" s="70"/>
    </row>
    <row r="25" spans="1:19">
      <c r="A25" s="74"/>
      <c r="B25" s="72" t="s">
        <v>7</v>
      </c>
      <c r="C25" s="72">
        <f>SUM(C19:C22)</f>
        <v>52</v>
      </c>
      <c r="D25" s="72">
        <f t="shared" ref="D25:E25" si="8">SUM(D19:D22)</f>
        <v>80</v>
      </c>
      <c r="E25" s="72">
        <f t="shared" si="8"/>
        <v>132</v>
      </c>
      <c r="F25" s="113"/>
      <c r="G25" s="72" t="s">
        <v>28</v>
      </c>
      <c r="H25" s="72">
        <f>+H12+H18+H24</f>
        <v>190</v>
      </c>
      <c r="I25" s="72">
        <f>+I12+I18+I24</f>
        <v>276</v>
      </c>
      <c r="J25" s="72">
        <f>+J12+J18+J24</f>
        <v>466</v>
      </c>
      <c r="K25" s="75"/>
    </row>
    <row r="26" spans="1:19">
      <c r="A26" s="74"/>
      <c r="B26" s="72" t="s">
        <v>29</v>
      </c>
      <c r="C26" s="72">
        <f>+C12+C18+C25</f>
        <v>182</v>
      </c>
      <c r="D26" s="72">
        <f t="shared" ref="D26:E26" si="9">+D12+D18+D25</f>
        <v>239</v>
      </c>
      <c r="E26" s="72">
        <f t="shared" si="9"/>
        <v>421</v>
      </c>
      <c r="F26" s="114"/>
      <c r="G26" s="8" t="s">
        <v>7</v>
      </c>
      <c r="H26" s="8">
        <f>+C26+H25</f>
        <v>372</v>
      </c>
      <c r="I26" s="8">
        <f>+D26+I25</f>
        <v>515</v>
      </c>
      <c r="J26" s="76">
        <f>+E26+J25</f>
        <v>887</v>
      </c>
      <c r="K26" s="17"/>
    </row>
    <row r="27" spans="1:19">
      <c r="G27" s="66"/>
    </row>
  </sheetData>
  <mergeCells count="12">
    <mergeCell ref="M15:M16"/>
    <mergeCell ref="M21:P21"/>
    <mergeCell ref="B2:J2"/>
    <mergeCell ref="B3:J3"/>
    <mergeCell ref="M3:P3"/>
    <mergeCell ref="B4:J4"/>
    <mergeCell ref="M4:P4"/>
    <mergeCell ref="F5:F26"/>
    <mergeCell ref="M5:M6"/>
    <mergeCell ref="M11:P11"/>
    <mergeCell ref="M13:P13"/>
    <mergeCell ref="M14:P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ครูสี-66</vt:lpstr>
      <vt:lpstr>คณะสี 66</vt:lpstr>
      <vt:lpstr>10พย66-ok</vt:lpstr>
    </vt:vector>
  </TitlesOfParts>
  <Company>pathumpit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pathum</dc:creator>
  <cp:lastModifiedBy>Sky123.Org</cp:lastModifiedBy>
  <cp:lastPrinted>2023-11-13T23:28:41Z</cp:lastPrinted>
  <dcterms:created xsi:type="dcterms:W3CDTF">2012-04-30T04:40:32Z</dcterms:created>
  <dcterms:modified xsi:type="dcterms:W3CDTF">2023-11-14T04:00:15Z</dcterms:modified>
</cp:coreProperties>
</file>